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b91e01b97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port" sheetId="1" r:id="R5e399c6cf02e4ee0"/>
    <x:sheet xmlns:r="http://schemas.openxmlformats.org/officeDocument/2006/relationships" name="Dane" sheetId="2" r:id="Reafae85e70b748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&quot;–&quot;"/>
    <x:numFmt numFmtId="201" formatCode="0.0%"/>
    <x:numFmt numFmtId="202" formatCode="0.0"/>
    <x:numFmt numFmtId="203" formatCode="#,##0.00"/>
  </x:numFmts>
  <x:fonts count="10">
    <x:font>
      <x:sz val="11"/>
      <x:name val="Carlito"/>
    </x:font>
    <x:font>
      <x:sz val="11"/>
      <x:color rgb="FF17263B"/>
      <x:name val="Arial"/>
    </x:font>
    <x:font>
      <x:b/>
      <x:sz val="18"/>
      <x:color rgb="FF163152"/>
      <x:name val="Arial"/>
    </x:font>
    <x:font>
      <x:sz val="10"/>
      <x:color rgb="FF64748B"/>
      <x:name val="Arial"/>
    </x:font>
    <x:font>
      <x:sz val="11"/>
      <x:color rgb="FF1B4DAB"/>
      <x:name val="Arial"/>
    </x:font>
    <x:font>
      <x:b/>
      <x:sz val="18"/>
      <x:color rgb="FF17263B"/>
      <x:name val="Arial"/>
    </x:font>
    <x:font>
      <x:b/>
      <x:sz val="11"/>
      <x:color rgb="FFFFFFFF"/>
      <x:name val="Arial"/>
    </x:font>
    <x:font>
      <x:b/>
      <x:sz val="11"/>
      <x:color rgb="FF163152"/>
      <x:name val="Arial"/>
    </x:font>
    <x:font>
      <x:i/>
      <x:sz val="11"/>
      <x:color rgb="FF17263B"/>
      <x:name val="Arial"/>
    </x:font>
    <x:font>
      <x:b/>
      <x:i/>
      <x:sz val="11"/>
      <x:color rgb="FF16315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A"/>
      </x:patternFill>
    </x:fill>
    <x:fill>
      <x:patternFill patternType="solid">
        <x:fgColor rgb="FF163152"/>
      </x:patternFill>
    </x:fill>
    <x:fill>
      <x:patternFill patternType="solid">
        <x:fgColor rgb="FFEAF0F8"/>
      </x:patternFill>
    </x:fill>
  </x:fills>
  <x:borders count="1">
    <x:border/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7" fillId="4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7" fillId="4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7" fillId="4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1" fontId="8" fillId="0" borderId="0" xfId="0" applyNumberFormat="1" applyFont="1" applyFill="1" applyBorder="1" applyAlignment="1">
      <x:alignment horizontal="right" vertical="center"/>
    </x:xf>
    <x:xf numFmtId="201" fontId="9" fillId="4" borderId="0" xfId="0" applyNumberFormat="1" applyFont="1" applyFill="1" applyBorder="1" applyAlignment="1">
      <x:alignment horizontal="right" vertical="center"/>
    </x:xf>
    <x:xf numFmtId="203" fontId="4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32929"/>
      </x:font>
      <x:fill>
        <x:patternFill patternType="solid">
          <x:bgColor rgb="FFFDE8E8"/>
        </x:patternFill>
      </x:fill>
    </x:dxf>
    <x:dxf>
      <x:font>
        <x:b/>
        <x:color rgb="FFA32929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98dfd351f4f27" /><Relationship Type="http://schemas.openxmlformats.org/officeDocument/2006/relationships/theme" Target="/xl/theme/theme1.xml" Id="R4575c594ed90488b" /><Relationship Type="http://schemas.openxmlformats.org/officeDocument/2006/relationships/sharedStrings" Target="/xl/sharedStrings.xml" Id="R0f9b3f0d90374833" /><Relationship Type="http://schemas.openxmlformats.org/officeDocument/2006/relationships/worksheet" Target="/xl/worksheets/sheet1.xml" Id="R5e399c6cf02e4ee0" /><Relationship Type="http://schemas.openxmlformats.org/officeDocument/2006/relationships/worksheet" Target="/xl/worksheets/sheet2.xml" Id="Reafae85e70b748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152"/>
  </x:sheetPr>
  <x:sheetViews>
    <x:sheetView showGridLines="0" workbookViewId="0"/>
  </x:sheetViews>
  <x:sheetFormatPr defaultRowHeight="15"/>
  <x:cols>
    <x:col min="1" max="1" width="12" hidden="0" customWidth="1"/>
    <x:col min="2" max="2" width="28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3" hidden="0" customWidth="1"/>
    <x:col min="11" max="11" width="20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7" customHeight="1">
      <x:c r="A2" s="3" t="str">
        <x:v>Sprzedaż i rentowność produktów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7" customHeight="1">
      <x:c r="A3" s="4" t="str">
        <x:v>Dane demonstracyjne. Kwoty netto w PLN. Wynik przed marketingiem, opłatami i kosztami stałymi.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7" customHeight="1">
      <x:c r="A5" s="2" t="str">
        <x:v>Miesiąc</x:v>
      </x:c>
      <x:c r="B5" s="6" t="str">
        <x:v>2026-09</x:v>
      </x:c>
      <x:c r="C5" s="2"/>
      <x:c r="D5" s="2" t="str">
        <x:v>Dni okresu</x:v>
      </x:c>
      <x:c r="E5" s="2" t="n">
        <x:f>IF(B5="2026-09",30,31)</x:f>
        <x:v>30</x:v>
      </x:c>
      <x:c r="F5" s="2"/>
      <x:c r="G5" s="2"/>
      <x:c r="H5" s="2"/>
      <x:c r="I5" s="2"/>
      <x:c r="J5" s="2"/>
      <x:c r="K5" s="2"/>
    </x:row>
    <x:row r="6" ht="27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46" customHeight="1">
      <x:c r="A7" s="12" t="str">
        <x:v>SKU</x:v>
      </x:c>
      <x:c r="B7" s="12" t="str">
        <x:v>Produkt</x:v>
      </x:c>
      <x:c r="C7" s="12" t="str">
        <x:v>Sztuki po zwrotach</x:v>
      </x:c>
      <x:c r="D7" s="12" t="str">
        <x:v>Przychód netto</x:v>
      </x:c>
      <x:c r="E7" s="12" t="str">
        <x:v>Koszt towaru</x:v>
      </x:c>
      <x:c r="F7" s="12" t="str">
        <x:v>Wynik po towarze</x:v>
      </x:c>
      <x:c r="G7" s="12" t="str">
        <x:v>Marża</x:v>
      </x:c>
      <x:c r="H7" s="12" t="str">
        <x:v>Zapas (szt.)</x:v>
      </x:c>
      <x:c r="I7" s="12" t="str">
        <x:v>Zapas (dni)</x:v>
      </x:c>
      <x:c r="J7" s="2"/>
      <x:c r="K7" s="2" t="str">
        <x:v>Wiersz źródła</x:v>
      </x:c>
    </x:row>
    <x:row r="8" ht="27" customHeight="1">
      <x:c r="A8" s="2" t="str">
        <x:v>N001</x:v>
      </x:c>
      <x:c r="B8" s="2" t="str">
        <x:v>Serum nawilżające</x:v>
      </x:c>
      <x:c r="C8" s="19" t="n">
        <x:f>IF(K8=0,"n.a.",IF(AND(INDEX('Dane'!$I$7:$I$30,$K8)="OK",INDEX('Dane'!$K$7:$K$30,$K8)=1),INDEX('Dane'!$D$7:$D$30,$K8)-INDEX('Dane'!$E$7:$E$30,$K8),"n.a."))</x:f>
        <x:v>207</x:v>
      </x:c>
      <x:c r="D8" s="21" t="n">
        <x:f>IF(ISNUMBER(C8),C8*INDEX('Dane'!$F$7:$F$30,$K8),"n.a.")</x:f>
        <x:v>16353</x:v>
      </x:c>
      <x:c r="E8" s="21" t="n">
        <x:f>IF(ISNUMBER(C8),C8*INDEX('Dane'!$G$7:$G$30,$K8),"n.a.")</x:f>
        <x:v>4968</x:v>
      </x:c>
      <x:c r="F8" s="21" t="n">
        <x:f>IF(AND(ISNUMBER(D8),ISNUMBER(E8)),D8-E8,"n.a.")</x:f>
        <x:v>11385</x:v>
      </x:c>
      <x:c r="G8" s="26" t="n">
        <x:f>IF(ISNUMBER(D8),IF(D8=0,"n.a.",F8/D8),"n.a.")</x:f>
        <x:v>0.6962025316455697</x:v>
      </x:c>
      <x:c r="H8" s="19" t="n">
        <x:f>IF(K8=0,"n.a.",IF(AND(INDEX('Dane'!$I$7:$I$30,$K8)="OK",INDEX('Dane'!$K$7:$K$30,$K8)=1),INDEX('Dane'!$H$7:$H$30,$K8),"n.a."))</x:f>
        <x:v>40</x:v>
      </x:c>
      <x:c r="I8" s="25" t="n">
        <x:f>IF(ISNUMBER(C8),IF(C8=0,"n.a.",H8/C8*$E$5),"n.a.")</x:f>
        <x:v>5.797101449275362</x:v>
      </x:c>
      <x:c r="J8" s="2"/>
      <x:c r="K8" s="2" t="n">
        <x:f>IF(COUNTIFS('Dane'!$A$7:$A$30,$B$5,'Dane'!$B$7:$B$30,A8)=1,SUMIFS('Dane'!$L$7:$L$30,'Dane'!$A$7:$A$30,$B$5,'Dane'!$B$7:$B$30,A8),0)</x:f>
        <x:v>13</x:v>
      </x:c>
    </x:row>
    <x:row r="9" ht="27" customHeight="1">
      <x:c r="A9" s="2" t="str">
        <x:v>N002</x:v>
      </x:c>
      <x:c r="B9" s="2" t="str">
        <x:v>Żel oczyszczający</x:v>
      </x:c>
      <x:c r="C9" s="19" t="n">
        <x:f>IF(K9=0,"n.a.",IF(AND(INDEX('Dane'!$I$7:$I$30,$K9)="OK",INDEX('Dane'!$K$7:$K$30,$K9)=1),INDEX('Dane'!$D$7:$D$30,$K9)-INDEX('Dane'!$E$7:$E$30,$K9),"n.a."))</x:f>
        <x:v>192</x:v>
      </x:c>
      <x:c r="D9" s="21" t="n">
        <x:f>IF(ISNUMBER(C9),C9*INDEX('Dane'!$F$7:$F$30,$K9),"n.a.")</x:f>
        <x:v>7488</x:v>
      </x:c>
      <x:c r="E9" s="21" t="n">
        <x:f>IF(ISNUMBER(C9),C9*INDEX('Dane'!$G$7:$G$30,$K9),"n.a.")</x:f>
        <x:v>2112</x:v>
      </x:c>
      <x:c r="F9" s="21" t="n">
        <x:f>IF(AND(ISNUMBER(D9),ISNUMBER(E9)),D9-E9,"n.a.")</x:f>
        <x:v>5376</x:v>
      </x:c>
      <x:c r="G9" s="26" t="n">
        <x:f>IF(ISNUMBER(D9),IF(D9=0,"n.a.",F9/D9),"n.a.")</x:f>
        <x:v>0.717948717948718</x:v>
      </x:c>
      <x:c r="H9" s="19" t="n">
        <x:f>IF(K9=0,"n.a.",IF(AND(INDEX('Dane'!$I$7:$I$30,$K9)="OK",INDEX('Dane'!$K$7:$K$30,$K9)=1),INDEX('Dane'!$H$7:$H$30,$K9),"n.a."))</x:f>
        <x:v>59</x:v>
      </x:c>
      <x:c r="I9" s="25" t="n">
        <x:f>IF(ISNUMBER(C9),IF(C9=0,"n.a.",H9/C9*$E$5),"n.a.")</x:f>
        <x:v>9.21875</x:v>
      </x:c>
      <x:c r="J9" s="2"/>
      <x:c r="K9" s="2" t="n">
        <x:f>IF(COUNTIFS('Dane'!$A$7:$A$30,$B$5,'Dane'!$B$7:$B$30,A9)=1,SUMIFS('Dane'!$L$7:$L$30,'Dane'!$A$7:$A$30,$B$5,'Dane'!$B$7:$B$30,A9),0)</x:f>
        <x:v>14</x:v>
      </x:c>
    </x:row>
    <x:row r="10" ht="27" customHeight="1">
      <x:c r="A10" s="2" t="str">
        <x:v>N003</x:v>
      </x:c>
      <x:c r="B10" s="2" t="str">
        <x:v>Krem dzienny</x:v>
      </x:c>
      <x:c r="C10" s="19" t="n">
        <x:f>IF(K10=0,"n.a.",IF(AND(INDEX('Dane'!$I$7:$I$30,$K10)="OK",INDEX('Dane'!$K$7:$K$30,$K10)=1),INDEX('Dane'!$D$7:$D$30,$K10)-INDEX('Dane'!$E$7:$E$30,$K10),"n.a."))</x:f>
        <x:v>177</x:v>
      </x:c>
      <x:c r="D10" s="21" t="n">
        <x:f>IF(ISNUMBER(C10),C10*INDEX('Dane'!$F$7:$F$30,$K10),"n.a.")</x:f>
        <x:v>15753</x:v>
      </x:c>
      <x:c r="E10" s="21" t="n">
        <x:f>IF(ISNUMBER(C10),C10*INDEX('Dane'!$G$7:$G$30,$K10),"n.a.")</x:f>
        <x:v>5133</x:v>
      </x:c>
      <x:c r="F10" s="21" t="n">
        <x:f>IF(AND(ISNUMBER(D10),ISNUMBER(E10)),D10-E10,"n.a.")</x:f>
        <x:v>10620</x:v>
      </x:c>
      <x:c r="G10" s="26" t="n">
        <x:f>IF(ISNUMBER(D10),IF(D10=0,"n.a.",F10/D10),"n.a.")</x:f>
        <x:v>0.6741573033707865</x:v>
      </x:c>
      <x:c r="H10" s="19" t="n">
        <x:f>IF(K10=0,"n.a.",IF(AND(INDEX('Dane'!$I$7:$I$30,$K10)="OK",INDEX('Dane'!$K$7:$K$30,$K10)=1),INDEX('Dane'!$H$7:$H$30,$K10),"n.a."))</x:f>
        <x:v>78</x:v>
      </x:c>
      <x:c r="I10" s="25" t="n">
        <x:f>IF(ISNUMBER(C10),IF(C10=0,"n.a.",H10/C10*$E$5),"n.a.")</x:f>
        <x:v>13.220338983050848</x:v>
      </x:c>
      <x:c r="J10" s="2"/>
      <x:c r="K10" s="2" t="n">
        <x:f>IF(COUNTIFS('Dane'!$A$7:$A$30,$B$5,'Dane'!$B$7:$B$30,A10)=1,SUMIFS('Dane'!$L$7:$L$30,'Dane'!$A$7:$A$30,$B$5,'Dane'!$B$7:$B$30,A10),0)</x:f>
        <x:v>15</x:v>
      </x:c>
    </x:row>
    <x:row r="11" ht="27" customHeight="1">
      <x:c r="A11" s="2" t="str">
        <x:v>N004</x:v>
      </x:c>
      <x:c r="B11" s="2" t="str">
        <x:v>Olejek do twarzy</x:v>
      </x:c>
      <x:c r="C11" s="19" t="n">
        <x:f>IF(K11=0,"n.a.",IF(AND(INDEX('Dane'!$I$7:$I$30,$K11)="OK",INDEX('Dane'!$K$7:$K$30,$K11)=1),INDEX('Dane'!$D$7:$D$30,$K11)-INDEX('Dane'!$E$7:$E$30,$K11),"n.a."))</x:f>
        <x:v>162</x:v>
      </x:c>
      <x:c r="D11" s="21" t="n">
        <x:f>IF(ISNUMBER(C11),C11*INDEX('Dane'!$F$7:$F$30,$K11),"n.a.")</x:f>
        <x:v>11178</x:v>
      </x:c>
      <x:c r="E11" s="21" t="n">
        <x:f>IF(ISNUMBER(C11),C11*INDEX('Dane'!$G$7:$G$30,$K11),"n.a.")</x:f>
        <x:v>3726</x:v>
      </x:c>
      <x:c r="F11" s="21" t="n">
        <x:f>IF(AND(ISNUMBER(D11),ISNUMBER(E11)),D11-E11,"n.a.")</x:f>
        <x:v>7452</x:v>
      </x:c>
      <x:c r="G11" s="26" t="n">
        <x:f>IF(ISNUMBER(D11),IF(D11=0,"n.a.",F11/D11),"n.a.")</x:f>
        <x:v>0.6666666666666666</x:v>
      </x:c>
      <x:c r="H11" s="19" t="n">
        <x:f>IF(K11=0,"n.a.",IF(AND(INDEX('Dane'!$I$7:$I$30,$K11)="OK",INDEX('Dane'!$K$7:$K$30,$K11)=1),INDEX('Dane'!$H$7:$H$30,$K11),"n.a."))</x:f>
        <x:v>97</x:v>
      </x:c>
      <x:c r="I11" s="25" t="n">
        <x:f>IF(ISNUMBER(C11),IF(C11=0,"n.a.",H11/C11*$E$5),"n.a.")</x:f>
        <x:v>17.962962962962962</x:v>
      </x:c>
      <x:c r="J11" s="2"/>
      <x:c r="K11" s="2" t="n">
        <x:f>IF(COUNTIFS('Dane'!$A$7:$A$30,$B$5,'Dane'!$B$7:$B$30,A11)=1,SUMIFS('Dane'!$L$7:$L$30,'Dane'!$A$7:$A$30,$B$5,'Dane'!$B$7:$B$30,A11),0)</x:f>
        <x:v>16</x:v>
      </x:c>
    </x:row>
    <x:row r="12" ht="27" customHeight="1">
      <x:c r="A12" s="2" t="str">
        <x:v>N005</x:v>
      </x:c>
      <x:c r="B12" s="2" t="str">
        <x:v>Maska regenerująca</x:v>
      </x:c>
      <x:c r="C12" s="19" t="n">
        <x:f>IF(K12=0,"n.a.",IF(AND(INDEX('Dane'!$I$7:$I$30,$K12)="OK",INDEX('Dane'!$K$7:$K$30,$K12)=1),INDEX('Dane'!$D$7:$D$30,$K12)-INDEX('Dane'!$E$7:$E$30,$K12),"n.a."))</x:f>
        <x:v>151</x:v>
      </x:c>
      <x:c r="D12" s="21" t="n">
        <x:f>IF(ISNUMBER(C12),C12*INDEX('Dane'!$F$7:$F$30,$K12),"n.a.")</x:f>
        <x:v>7399</x:v>
      </x:c>
      <x:c r="E12" s="21" t="n">
        <x:f>IF(ISNUMBER(C12),C12*INDEX('Dane'!$G$7:$G$30,$K12),"n.a.")</x:f>
        <x:v>2114</x:v>
      </x:c>
      <x:c r="F12" s="21" t="n">
        <x:f>IF(AND(ISNUMBER(D12),ISNUMBER(E12)),D12-E12,"n.a.")</x:f>
        <x:v>5285</x:v>
      </x:c>
      <x:c r="G12" s="26" t="n">
        <x:f>IF(ISNUMBER(D12),IF(D12=0,"n.a.",F12/D12),"n.a.")</x:f>
        <x:v>0.7142857142857143</x:v>
      </x:c>
      <x:c r="H12" s="19" t="n">
        <x:f>IF(K12=0,"n.a.",IF(AND(INDEX('Dane'!$I$7:$I$30,$K12)="OK",INDEX('Dane'!$K$7:$K$30,$K12)=1),INDEX('Dane'!$H$7:$H$30,$K12),"n.a."))</x:f>
        <x:v>116</x:v>
      </x:c>
      <x:c r="I12" s="25" t="n">
        <x:f>IF(ISNUMBER(C12),IF(C12=0,"n.a.",H12/C12*$E$5),"n.a.")</x:f>
        <x:v>23.046357615894042</x:v>
      </x:c>
      <x:c r="J12" s="2"/>
      <x:c r="K12" s="2" t="n">
        <x:f>IF(COUNTIFS('Dane'!$A$7:$A$30,$B$5,'Dane'!$B$7:$B$30,A12)=1,SUMIFS('Dane'!$L$7:$L$30,'Dane'!$A$7:$A$30,$B$5,'Dane'!$B$7:$B$30,A12),0)</x:f>
        <x:v>17</x:v>
      </x:c>
    </x:row>
    <x:row r="13" ht="27" customHeight="1">
      <x:c r="A13" s="2" t="str">
        <x:v>N006</x:v>
      </x:c>
      <x:c r="B13" s="2" t="str">
        <x:v>Szampon delikatny</x:v>
      </x:c>
      <x:c r="C13" s="19" t="n">
        <x:f>IF(K13=0,"n.a.",IF(AND(INDEX('Dane'!$I$7:$I$30,$K13)="OK",INDEX('Dane'!$K$7:$K$30,$K13)=1),INDEX('Dane'!$D$7:$D$30,$K13)-INDEX('Dane'!$E$7:$E$30,$K13),"n.a."))</x:f>
        <x:v>136</x:v>
      </x:c>
      <x:c r="D13" s="21" t="n">
        <x:f>IF(ISNUMBER(C13),C13*INDEX('Dane'!$F$7:$F$30,$K13),"n.a.")</x:f>
        <x:v>5712</x:v>
      </x:c>
      <x:c r="E13" s="21" t="n">
        <x:f>IF(ISNUMBER(C13),C13*INDEX('Dane'!$G$7:$G$30,$K13),"n.a.")</x:f>
        <x:v>1768</x:v>
      </x:c>
      <x:c r="F13" s="21" t="n">
        <x:f>IF(AND(ISNUMBER(D13),ISNUMBER(E13)),D13-E13,"n.a.")</x:f>
        <x:v>3944</x:v>
      </x:c>
      <x:c r="G13" s="26" t="n">
        <x:f>IF(ISNUMBER(D13),IF(D13=0,"n.a.",F13/D13),"n.a.")</x:f>
        <x:v>0.6904761904761905</x:v>
      </x:c>
      <x:c r="H13" s="19" t="n">
        <x:f>IF(K13=0,"n.a.",IF(AND(INDEX('Dane'!$I$7:$I$30,$K13)="OK",INDEX('Dane'!$K$7:$K$30,$K13)=1),INDEX('Dane'!$H$7:$H$30,$K13),"n.a."))</x:f>
        <x:v>135</x:v>
      </x:c>
      <x:c r="I13" s="25" t="n">
        <x:f>IF(ISNUMBER(C13),IF(C13=0,"n.a.",H13/C13*$E$5),"n.a.")</x:f>
        <x:v>29.779411764705884</x:v>
      </x:c>
      <x:c r="J13" s="2"/>
      <x:c r="K13" s="2" t="n">
        <x:f>IF(COUNTIFS('Dane'!$A$7:$A$30,$B$5,'Dane'!$B$7:$B$30,A13)=1,SUMIFS('Dane'!$L$7:$L$30,'Dane'!$A$7:$A$30,$B$5,'Dane'!$B$7:$B$30,A13),0)</x:f>
        <x:v>18</x:v>
      </x:c>
    </x:row>
    <x:row r="14" ht="27" customHeight="1">
      <x:c r="A14" s="2" t="str">
        <x:v>N007</x:v>
      </x:c>
      <x:c r="B14" s="2" t="str">
        <x:v>Odżywka do włosów</x:v>
      </x:c>
      <x:c r="C14" s="19" t="n">
        <x:f>IF(K14=0,"n.a.",IF(AND(INDEX('Dane'!$I$7:$I$30,$K14)="OK",INDEX('Dane'!$K$7:$K$30,$K14)=1),INDEX('Dane'!$D$7:$D$30,$K14)-INDEX('Dane'!$E$7:$E$30,$K14),"n.a."))</x:f>
        <x:v>121</x:v>
      </x:c>
      <x:c r="D14" s="21" t="n">
        <x:f>IF(ISNUMBER(C14),C14*INDEX('Dane'!$F$7:$F$30,$K14),"n.a.")</x:f>
        <x:v>5566</x:v>
      </x:c>
      <x:c r="E14" s="21" t="n">
        <x:f>IF(ISNUMBER(C14),C14*INDEX('Dane'!$G$7:$G$30,$K14),"n.a.")</x:f>
        <x:v>1936</x:v>
      </x:c>
      <x:c r="F14" s="21" t="n">
        <x:f>IF(AND(ISNUMBER(D14),ISNUMBER(E14)),D14-E14,"n.a.")</x:f>
        <x:v>3630</x:v>
      </x:c>
      <x:c r="G14" s="26" t="n">
        <x:f>IF(ISNUMBER(D14),IF(D14=0,"n.a.",F14/D14),"n.a.")</x:f>
        <x:v>0.6521739130434783</x:v>
      </x:c>
      <x:c r="H14" s="19" t="n">
        <x:f>IF(K14=0,"n.a.",IF(AND(INDEX('Dane'!$I$7:$I$30,$K14)="OK",INDEX('Dane'!$K$7:$K$30,$K14)=1),INDEX('Dane'!$H$7:$H$30,$K14),"n.a."))</x:f>
        <x:v>154</x:v>
      </x:c>
      <x:c r="I14" s="25" t="n">
        <x:f>IF(ISNUMBER(C14),IF(C14=0,"n.a.",H14/C14*$E$5),"n.a.")</x:f>
        <x:v>38.18181818181818</x:v>
      </x:c>
      <x:c r="J14" s="2"/>
      <x:c r="K14" s="2" t="n">
        <x:f>IF(COUNTIFS('Dane'!$A$7:$A$30,$B$5,'Dane'!$B$7:$B$30,A14)=1,SUMIFS('Dane'!$L$7:$L$30,'Dane'!$A$7:$A$30,$B$5,'Dane'!$B$7:$B$30,A14),0)</x:f>
        <x:v>19</x:v>
      </x:c>
    </x:row>
    <x:row r="15" ht="27" customHeight="1">
      <x:c r="A15" s="2" t="str">
        <x:v>N008</x:v>
      </x:c>
      <x:c r="B15" s="2" t="str">
        <x:v>Krem do rąk</x:v>
      </x:c>
      <x:c r="C15" s="19" t="n">
        <x:f>IF(K15=0,"n.a.",IF(AND(INDEX('Dane'!$I$7:$I$30,$K15)="OK",INDEX('Dane'!$K$7:$K$30,$K15)=1),INDEX('Dane'!$D$7:$D$30,$K15)-INDEX('Dane'!$E$7:$E$30,$K15),"n.a."))</x:f>
        <x:v>106</x:v>
      </x:c>
      <x:c r="D15" s="21" t="n">
        <x:f>IF(ISNUMBER(C15),C15*INDEX('Dane'!$F$7:$F$30,$K15),"n.a.")</x:f>
        <x:v>2544</x:v>
      </x:c>
      <x:c r="E15" s="21" t="n">
        <x:f>IF(ISNUMBER(C15),C15*INDEX('Dane'!$G$7:$G$30,$K15),"n.a.")</x:f>
        <x:v>742</x:v>
      </x:c>
      <x:c r="F15" s="21" t="n">
        <x:f>IF(AND(ISNUMBER(D15),ISNUMBER(E15)),D15-E15,"n.a.")</x:f>
        <x:v>1802</x:v>
      </x:c>
      <x:c r="G15" s="26" t="n">
        <x:f>IF(ISNUMBER(D15),IF(D15=0,"n.a.",F15/D15),"n.a.")</x:f>
        <x:v>0.7083333333333334</x:v>
      </x:c>
      <x:c r="H15" s="19" t="n">
        <x:f>IF(K15=0,"n.a.",IF(AND(INDEX('Dane'!$I$7:$I$30,$K15)="OK",INDEX('Dane'!$K$7:$K$30,$K15)=1),INDEX('Dane'!$H$7:$H$30,$K15),"n.a."))</x:f>
        <x:v>173</x:v>
      </x:c>
      <x:c r="I15" s="25" t="n">
        <x:f>IF(ISNUMBER(C15),IF(C15=0,"n.a.",H15/C15*$E$5),"n.a.")</x:f>
        <x:v>48.9622641509434</x:v>
      </x:c>
      <x:c r="J15" s="2"/>
      <x:c r="K15" s="2" t="n">
        <x:f>IF(COUNTIFS('Dane'!$A$7:$A$30,$B$5,'Dane'!$B$7:$B$30,A15)=1,SUMIFS('Dane'!$L$7:$L$30,'Dane'!$A$7:$A$30,$B$5,'Dane'!$B$7:$B$30,A15),0)</x:f>
        <x:v>20</x:v>
      </x:c>
    </x:row>
    <x:row r="16" ht="27" customHeight="1">
      <x:c r="A16" s="2" t="str">
        <x:v>N009</x:v>
      </x:c>
      <x:c r="B16" s="2" t="str">
        <x:v>Balsam do ciała</x:v>
      </x:c>
      <x:c r="C16" s="19" t="n">
        <x:f>IF(K16=0,"n.a.",IF(AND(INDEX('Dane'!$I$7:$I$30,$K16)="OK",INDEX('Dane'!$K$7:$K$30,$K16)=1),INDEX('Dane'!$D$7:$D$30,$K16)-INDEX('Dane'!$E$7:$E$30,$K16),"n.a."))</x:f>
        <x:v>95</x:v>
      </x:c>
      <x:c r="D16" s="21" t="n">
        <x:f>IF(ISNUMBER(C16),C16*INDEX('Dane'!$F$7:$F$30,$K16),"n.a.")</x:f>
        <x:v>5225</x:v>
      </x:c>
      <x:c r="E16" s="21" t="n">
        <x:f>IF(ISNUMBER(C16),C16*INDEX('Dane'!$G$7:$G$30,$K16),"n.a.")</x:f>
        <x:v>1710</x:v>
      </x:c>
      <x:c r="F16" s="21" t="n">
        <x:f>IF(AND(ISNUMBER(D16),ISNUMBER(E16)),D16-E16,"n.a.")</x:f>
        <x:v>3515</x:v>
      </x:c>
      <x:c r="G16" s="26" t="n">
        <x:f>IF(ISNUMBER(D16),IF(D16=0,"n.a.",F16/D16),"n.a.")</x:f>
        <x:v>0.6727272727272727</x:v>
      </x:c>
      <x:c r="H16" s="19" t="n">
        <x:f>IF(K16=0,"n.a.",IF(AND(INDEX('Dane'!$I$7:$I$30,$K16)="OK",INDEX('Dane'!$K$7:$K$30,$K16)=1),INDEX('Dane'!$H$7:$H$30,$K16),"n.a."))</x:f>
        <x:v>192</x:v>
      </x:c>
      <x:c r="I16" s="25" t="n">
        <x:f>IF(ISNUMBER(C16),IF(C16=0,"n.a.",H16/C16*$E$5),"n.a.")</x:f>
        <x:v>60.631578947368425</x:v>
      </x:c>
      <x:c r="J16" s="2"/>
      <x:c r="K16" s="2" t="n">
        <x:f>IF(COUNTIFS('Dane'!$A$7:$A$30,$B$5,'Dane'!$B$7:$B$30,A16)=1,SUMIFS('Dane'!$L$7:$L$30,'Dane'!$A$7:$A$30,$B$5,'Dane'!$B$7:$B$30,A16),0)</x:f>
        <x:v>21</x:v>
      </x:c>
    </x:row>
    <x:row r="17" ht="27" customHeight="1">
      <x:c r="A17" s="2" t="str">
        <x:v>N010</x:v>
      </x:c>
      <x:c r="B17" s="2" t="str">
        <x:v>Tonik łagodzący</x:v>
      </x:c>
      <x:c r="C17" s="19" t="n">
        <x:f>IF(K17=0,"n.a.",IF(AND(INDEX('Dane'!$I$7:$I$30,$K17)="OK",INDEX('Dane'!$K$7:$K$30,$K17)=1),INDEX('Dane'!$D$7:$D$30,$K17)-INDEX('Dane'!$E$7:$E$30,$K17),"n.a."))</x:f>
        <x:v>80</x:v>
      </x:c>
      <x:c r="D17" s="21" t="n">
        <x:f>IF(ISNUMBER(C17),C17*INDEX('Dane'!$F$7:$F$30,$K17),"n.a.")</x:f>
        <x:v>2880</x:v>
      </x:c>
      <x:c r="E17" s="21" t="n">
        <x:f>IF(ISNUMBER(C17),C17*INDEX('Dane'!$G$7:$G$30,$K17),"n.a.")</x:f>
        <x:v>800</x:v>
      </x:c>
      <x:c r="F17" s="21" t="n">
        <x:f>IF(AND(ISNUMBER(D17),ISNUMBER(E17)),D17-E17,"n.a.")</x:f>
        <x:v>2080</x:v>
      </x:c>
      <x:c r="G17" s="26" t="n">
        <x:f>IF(ISNUMBER(D17),IF(D17=0,"n.a.",F17/D17),"n.a.")</x:f>
        <x:v>0.7222222222222222</x:v>
      </x:c>
      <x:c r="H17" s="19" t="n">
        <x:f>IF(K17=0,"n.a.",IF(AND(INDEX('Dane'!$I$7:$I$30,$K17)="OK",INDEX('Dane'!$K$7:$K$30,$K17)=1),INDEX('Dane'!$H$7:$H$30,$K17),"n.a."))</x:f>
        <x:v>211</x:v>
      </x:c>
      <x:c r="I17" s="25" t="n">
        <x:f>IF(ISNUMBER(C17),IF(C17=0,"n.a.",H17/C17*$E$5),"n.a.")</x:f>
        <x:v>79.125</x:v>
      </x:c>
      <x:c r="J17" s="2"/>
      <x:c r="K17" s="2" t="n">
        <x:f>IF(COUNTIFS('Dane'!$A$7:$A$30,$B$5,'Dane'!$B$7:$B$30,A17)=1,SUMIFS('Dane'!$L$7:$L$30,'Dane'!$A$7:$A$30,$B$5,'Dane'!$B$7:$B$30,A17),0)</x:f>
        <x:v>22</x:v>
      </x:c>
    </x:row>
    <x:row r="18" ht="27" customHeight="1">
      <x:c r="A18" s="2" t="str">
        <x:v>N011</x:v>
      </x:c>
      <x:c r="B18" s="2" t="str">
        <x:v>Peeling enzymatyczny</x:v>
      </x:c>
      <x:c r="C18" s="19" t="n">
        <x:f>IF(K18=0,"n.a.",IF(AND(INDEX('Dane'!$I$7:$I$30,$K18)="OK",INDEX('Dane'!$K$7:$K$30,$K18)=1),INDEX('Dane'!$D$7:$D$30,$K18)-INDEX('Dane'!$E$7:$E$30,$K18),"n.a."))</x:f>
        <x:v>65</x:v>
      </x:c>
      <x:c r="D18" s="21" t="n">
        <x:f>IF(ISNUMBER(C18),C18*INDEX('Dane'!$F$7:$F$30,$K18),"n.a.")</x:f>
        <x:v>4030</x:v>
      </x:c>
      <x:c r="E18" s="21" t="n">
        <x:f>IF(ISNUMBER(C18),C18*INDEX('Dane'!$G$7:$G$30,$K18),"n.a.")</x:f>
        <x:v>1300</x:v>
      </x:c>
      <x:c r="F18" s="21" t="n">
        <x:f>IF(AND(ISNUMBER(D18),ISNUMBER(E18)),D18-E18,"n.a.")</x:f>
        <x:v>2730</x:v>
      </x:c>
      <x:c r="G18" s="26" t="n">
        <x:f>IF(ISNUMBER(D18),IF(D18=0,"n.a.",F18/D18),"n.a.")</x:f>
        <x:v>0.6774193548387096</x:v>
      </x:c>
      <x:c r="H18" s="19" t="n">
        <x:f>IF(K18=0,"n.a.",IF(AND(INDEX('Dane'!$I$7:$I$30,$K18)="OK",INDEX('Dane'!$K$7:$K$30,$K18)=1),INDEX('Dane'!$H$7:$H$30,$K18),"n.a."))</x:f>
        <x:v>230</x:v>
      </x:c>
      <x:c r="I18" s="25" t="n">
        <x:f>IF(ISNUMBER(C18),IF(C18=0,"n.a.",H18/C18*$E$5),"n.a.")</x:f>
        <x:v>106.15384615384615</x:v>
      </x:c>
      <x:c r="J18" s="2"/>
      <x:c r="K18" s="2" t="n">
        <x:f>IF(COUNTIFS('Dane'!$A$7:$A$30,$B$5,'Dane'!$B$7:$B$30,A18)=1,SUMIFS('Dane'!$L$7:$L$30,'Dane'!$A$7:$A$30,$B$5,'Dane'!$B$7:$B$30,A18),0)</x:f>
        <x:v>23</x:v>
      </x:c>
    </x:row>
    <x:row r="19" ht="27" customHeight="1">
      <x:c r="A19" s="2" t="str">
        <x:v>N012</x:v>
      </x:c>
      <x:c r="B19" s="2" t="str">
        <x:v>Zestaw podróżny</x:v>
      </x:c>
      <x:c r="C19" s="19" t="n">
        <x:f>IF(K19=0,"n.a.",IF(AND(INDEX('Dane'!$I$7:$I$30,$K19)="OK",INDEX('Dane'!$K$7:$K$30,$K19)=1),INDEX('Dane'!$D$7:$D$30,$K19)-INDEX('Dane'!$E$7:$E$30,$K19),"n.a."))</x:f>
        <x:v>0</x:v>
      </x:c>
      <x:c r="D19" s="21" t="n">
        <x:f>IF(ISNUMBER(C19),C19*INDEX('Dane'!$F$7:$F$30,$K19),"n.a.")</x:f>
        <x:v>0</x:v>
      </x:c>
      <x:c r="E19" s="21" t="n">
        <x:f>IF(ISNUMBER(C19),C19*INDEX('Dane'!$G$7:$G$30,$K19),"n.a.")</x:f>
        <x:v>0</x:v>
      </x:c>
      <x:c r="F19" s="21" t="n">
        <x:f>IF(AND(ISNUMBER(D19),ISNUMBER(E19)),D19-E19,"n.a.")</x:f>
        <x:v>0</x:v>
      </x:c>
      <x:c r="G19" s="26" t="str">
        <x:f>IF(ISNUMBER(D19),IF(D19=0,"n.a.",F19/D19),"n.a.")</x:f>
        <x:v>n.a.</x:v>
      </x:c>
      <x:c r="H19" s="19" t="n">
        <x:f>IF(K19=0,"n.a.",IF(AND(INDEX('Dane'!$I$7:$I$30,$K19)="OK",INDEX('Dane'!$K$7:$K$30,$K19)=1),INDEX('Dane'!$H$7:$H$30,$K19),"n.a."))</x:f>
        <x:v>249</x:v>
      </x:c>
      <x:c r="I19" s="25" t="str">
        <x:f>IF(ISNUMBER(C19),IF(C19=0,"n.a.",H19/C19*$E$5),"n.a.")</x:f>
        <x:v>n.a.</x:v>
      </x:c>
      <x:c r="J19" s="2"/>
      <x:c r="K19" s="2" t="n">
        <x:f>IF(COUNTIFS('Dane'!$A$7:$A$30,$B$5,'Dane'!$B$7:$B$30,A19)=1,SUMIFS('Dane'!$L$7:$L$30,'Dane'!$A$7:$A$30,$B$5,'Dane'!$B$7:$B$30,A19),0)</x:f>
        <x:v>24</x:v>
      </x:c>
    </x:row>
    <x:row r="20" ht="27" customHeight="1">
      <x:c r="A20" s="2"/>
      <x:c r="B20" s="2"/>
      <x:c r="C20" s="19"/>
      <x:c r="D20" s="21"/>
      <x:c r="E20" s="21"/>
      <x:c r="F20" s="21"/>
      <x:c r="G20" s="26"/>
      <x:c r="H20" s="19"/>
      <x:c r="I20" s="19"/>
      <x:c r="J20" s="2"/>
      <x:c r="K20" s="2"/>
    </x:row>
    <x:row r="21" ht="27" customHeight="1">
      <x:c r="A21" s="2"/>
      <x:c r="B21" s="2"/>
      <x:c r="C21" s="19"/>
      <x:c r="D21" s="21"/>
      <x:c r="E21" s="21"/>
      <x:c r="F21" s="21"/>
      <x:c r="G21" s="26"/>
      <x:c r="H21" s="19"/>
      <x:c r="I21" s="19"/>
      <x:c r="J21" s="2"/>
      <x:c r="K21" s="2"/>
    </x:row>
    <x:row r="22" ht="27" customHeight="1">
      <x:c r="A22" s="18" t="str">
        <x:v>Razem</x:v>
      </x:c>
      <x:c r="B22" s="18"/>
      <x:c r="C22" s="20" t="n">
        <x:f>IF(COUNTIFS(C8:C19,"n.a.")&gt;0,"n.a.",SUM(C8:C19))</x:f>
        <x:v>1492</x:v>
      </x:c>
      <x:c r="D22" s="22" t="n">
        <x:f>IF(COUNTIFS(D8:D19,"n.a.")&gt;0,"n.a.",SUM(D8:D19))</x:f>
        <x:v>84128</x:v>
      </x:c>
      <x:c r="E22" s="22" t="n">
        <x:f>IF(COUNTIFS(E8:E19,"n.a.")&gt;0,"n.a.",SUM(E8:E19))</x:f>
        <x:v>26309</x:v>
      </x:c>
      <x:c r="F22" s="22" t="n">
        <x:f>IF(COUNTIFS(F8:F19,"n.a.")&gt;0,"n.a.",SUM(F8:F19))</x:f>
        <x:v>57819</x:v>
      </x:c>
      <x:c r="G22" s="27" t="n">
        <x:f>IF(ISNUMBER(D22),IF(D22=0,"n.a.",F22/D22),"n.a.")</x:f>
        <x:v>0.6872741536705972</x:v>
      </x:c>
      <x:c r="H22" s="20" t="n">
        <x:f>IF(COUNTIFS(H8:H19,"n.a.")&gt;0,"n.a.",SUM(H8:H19))</x:f>
        <x:v>1734</x:v>
      </x:c>
      <x:c r="I22" s="20"/>
      <x:c r="J22" s="2"/>
      <x:c r="K22" s="2"/>
    </x:row>
    <x:row r="23" ht="27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7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7" customHeight="1">
      <x:c r="A25" s="4" t="str">
        <x:v>Zmień miesiąc w B5. Pola wejściowe w Dane są niebieskie.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7" customHeight="1">
      <x:c r="A26" s="4" t="str">
        <x:v>Marża = wynik po koszcie towaru / przychód netto. Zapas w dniach = zapas / sztuki po zwrotach × dni okresu.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7" customHeight="1">
      <x:c r="A27" s="4" t="str">
        <x:v>n.a. oznacza brak danych lub brak sprzedaży w okresie. Każdy klucz miesiąc + SKU musi być unikalny.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7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7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7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7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7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</x:sheetData>
  <x:dataValidations count="1">
    <x:dataValidation type="list" sqref="B5">
      <x:formula1>"2026-08,2026-09"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AB8C9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12" hidden="0" customWidth="1"/>
    <x:col min="3" max="3" width="29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22" hidden="0" customWidth="1"/>
    <x:col min="10" max="10" width="22" hidden="0" customWidth="1"/>
    <x:col min="11" max="11" width="22" hidden="0" customWidth="1"/>
    <x:col min="12" max="12" width="20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9"/>
    </x:row>
    <x:row r="2" ht="27" customHeight="1">
      <x:c r="A2" s="7" t="str">
        <x:v>Dane sprzedaży i zapasu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9"/>
    </x:row>
    <x:row r="3" ht="27" customHeight="1">
      <x:c r="A3" s="4" t="str">
        <x:v>Źródło: dane syntetyczne, fikcyjny sklep NOVA. Jeden rekord na SKU i miesiąc.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9"/>
    </x:row>
    <x:row r="4" ht="2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9"/>
    </x:row>
    <x:row r="5" ht="27" customHeight="1">
      <x:c r="A5" s="4" t="str">
        <x:v>Zwroty pomniejszają liczbę sztuk i koszt towaru; przykład zakłada zwrot towaru do sprzedaży.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9"/>
    </x:row>
    <x:row r="6" ht="46" customHeight="1">
      <x:c r="A6" s="12" t="str">
        <x:v>Miesiąc</x:v>
      </x:c>
      <x:c r="B6" s="12" t="str">
        <x:v>SKU</x:v>
      </x:c>
      <x:c r="C6" s="12" t="str">
        <x:v>Produkt</x:v>
      </x:c>
      <x:c r="D6" s="12" t="str">
        <x:v>Wysłane (szt.)</x:v>
      </x:c>
      <x:c r="E6" s="12" t="str">
        <x:v>Zwroty (szt.)</x:v>
      </x:c>
      <x:c r="F6" s="12" t="str">
        <x:v>Cena netto / szt.</x:v>
      </x:c>
      <x:c r="G6" s="12" t="str">
        <x:v>Koszt / szt.</x:v>
      </x:c>
      <x:c r="H6" s="12" t="str">
        <x:v>Zapas (szt.)</x:v>
      </x:c>
      <x:c r="I6" s="12" t="str">
        <x:v>Kompletność</x:v>
      </x:c>
      <x:c r="J6" s="12" t="str">
        <x:v>Klucz rekordu</x:v>
      </x:c>
      <x:c r="K6" s="12" t="str">
        <x:v>Liczba kluczy</x:v>
      </x:c>
      <x:c r="L6" s="12" t="str">
        <x:v>Wiersz źródła</x:v>
      </x:c>
    </x:row>
    <x:row r="7" ht="27" customHeight="1">
      <x:c r="A7" s="8" t="str">
        <x:v>2026-08</x:v>
      </x:c>
      <x:c r="B7" s="8" t="str">
        <x:v>N001</x:v>
      </x:c>
      <x:c r="C7" s="8" t="str">
        <x:v>Serum nawilżające</x:v>
      </x:c>
      <x:c r="D7" s="8" t="n">
        <x:v>179</x:v>
      </x:c>
      <x:c r="E7" s="8" t="n">
        <x:v>3</x:v>
      </x:c>
      <x:c r="F7" s="28" t="n">
        <x:v>79</x:v>
      </x:c>
      <x:c r="G7" s="28" t="n">
        <x:v>24</x:v>
      </x:c>
      <x:c r="H7" s="8" t="n">
        <x:v>40</x:v>
      </x:c>
      <x:c r="I7" s="2" t="str">
        <x:f>IF(AND(ISNUMBER(D7),ISNUMBER(E7),ISNUMBER(F7),ISNUMBER(G7),ISNUMBER(H7),D7&gt;=E7,E7&gt;=0,D7&gt;=0,F7&gt;=0,G7&gt;=0,H7&gt;=0),"OK","Brak / błąd danych")</x:f>
        <x:v>OK</x:v>
      </x:c>
      <x:c r="J7" s="2" t="str">
        <x:f>A7&amp;"|"&amp;B7</x:f>
        <x:v>2026-08|N001</x:v>
      </x:c>
      <x:c r="K7" s="2" t="n">
        <x:f>COUNTIFS($J$7:$J$30,J7)</x:f>
        <x:v>1</x:v>
      </x:c>
      <x:c r="L7" s="2" t="n">
        <x:f>ROW()-6</x:f>
        <x:v>1</x:v>
      </x:c>
    </x:row>
    <x:row r="8" ht="27" customHeight="1">
      <x:c r="A8" s="8" t="str">
        <x:v>2026-08</x:v>
      </x:c>
      <x:c r="B8" s="8" t="str">
        <x:v>N002</x:v>
      </x:c>
      <x:c r="C8" s="8" t="str">
        <x:v>Żel oczyszczający</x:v>
      </x:c>
      <x:c r="D8" s="8" t="n">
        <x:v>167</x:v>
      </x:c>
      <x:c r="E8" s="8" t="n">
        <x:v>4</x:v>
      </x:c>
      <x:c r="F8" s="28" t="n">
        <x:v>39</x:v>
      </x:c>
      <x:c r="G8" s="28" t="n">
        <x:v>11</x:v>
      </x:c>
      <x:c r="H8" s="8" t="n">
        <x:v>59</x:v>
      </x:c>
      <x:c r="I8" s="2" t="str">
        <x:f>IF(AND(ISNUMBER(D8),ISNUMBER(E8),ISNUMBER(F8),ISNUMBER(G8),ISNUMBER(H8),D8&gt;=E8,E8&gt;=0,D8&gt;=0,F8&gt;=0,G8&gt;=0,H8&gt;=0),"OK","Brak / błąd danych")</x:f>
        <x:v>OK</x:v>
      </x:c>
      <x:c r="J8" s="2" t="str">
        <x:f>A8&amp;"|"&amp;B8</x:f>
        <x:v>2026-08|N002</x:v>
      </x:c>
      <x:c r="K8" s="2" t="n">
        <x:f>COUNTIFS($J$7:$J$30,J8)</x:f>
        <x:v>1</x:v>
      </x:c>
      <x:c r="L8" s="2" t="n">
        <x:f>ROW()-6</x:f>
        <x:v>2</x:v>
      </x:c>
    </x:row>
    <x:row r="9" ht="27" customHeight="1">
      <x:c r="A9" s="8" t="str">
        <x:v>2026-08</x:v>
      </x:c>
      <x:c r="B9" s="8" t="str">
        <x:v>N003</x:v>
      </x:c>
      <x:c r="C9" s="8" t="str">
        <x:v>Krem dzienny</x:v>
      </x:c>
      <x:c r="D9" s="8" t="n">
        <x:v>155</x:v>
      </x:c>
      <x:c r="E9" s="8" t="n">
        <x:v>5</x:v>
      </x:c>
      <x:c r="F9" s="28" t="n">
        <x:v>89</x:v>
      </x:c>
      <x:c r="G9" s="28" t="n">
        <x:v>29</x:v>
      </x:c>
      <x:c r="H9" s="8" t="n">
        <x:v>78</x:v>
      </x:c>
      <x:c r="I9" s="2" t="str">
        <x:f>IF(AND(ISNUMBER(D9),ISNUMBER(E9),ISNUMBER(F9),ISNUMBER(G9),ISNUMBER(H9),D9&gt;=E9,E9&gt;=0,D9&gt;=0,F9&gt;=0,G9&gt;=0,H9&gt;=0),"OK","Brak / błąd danych")</x:f>
        <x:v>OK</x:v>
      </x:c>
      <x:c r="J9" s="2" t="str">
        <x:f>A9&amp;"|"&amp;B9</x:f>
        <x:v>2026-08|N003</x:v>
      </x:c>
      <x:c r="K9" s="2" t="n">
        <x:f>COUNTIFS($J$7:$J$30,J9)</x:f>
        <x:v>1</x:v>
      </x:c>
      <x:c r="L9" s="2" t="n">
        <x:f>ROW()-6</x:f>
        <x:v>3</x:v>
      </x:c>
    </x:row>
    <x:row r="10" ht="27" customHeight="1">
      <x:c r="A10" s="8" t="str">
        <x:v>2026-08</x:v>
      </x:c>
      <x:c r="B10" s="8" t="str">
        <x:v>N004</x:v>
      </x:c>
      <x:c r="C10" s="8" t="str">
        <x:v>Olejek do twarzy</x:v>
      </x:c>
      <x:c r="D10" s="8" t="n">
        <x:v>143</x:v>
      </x:c>
      <x:c r="E10" s="8" t="n">
        <x:v>6</x:v>
      </x:c>
      <x:c r="F10" s="28" t="n">
        <x:v>69</x:v>
      </x:c>
      <x:c r="G10" s="28" t="n">
        <x:v>23</x:v>
      </x:c>
      <x:c r="H10" s="8" t="n">
        <x:v>97</x:v>
      </x:c>
      <x:c r="I10" s="2" t="str">
        <x:f>IF(AND(ISNUMBER(D10),ISNUMBER(E10),ISNUMBER(F10),ISNUMBER(G10),ISNUMBER(H10),D10&gt;=E10,E10&gt;=0,D10&gt;=0,F10&gt;=0,G10&gt;=0,H10&gt;=0),"OK","Brak / błąd danych")</x:f>
        <x:v>OK</x:v>
      </x:c>
      <x:c r="J10" s="2" t="str">
        <x:f>A10&amp;"|"&amp;B10</x:f>
        <x:v>2026-08|N004</x:v>
      </x:c>
      <x:c r="K10" s="2" t="n">
        <x:f>COUNTIFS($J$7:$J$30,J10)</x:f>
        <x:v>1</x:v>
      </x:c>
      <x:c r="L10" s="2" t="n">
        <x:f>ROW()-6</x:f>
        <x:v>4</x:v>
      </x:c>
    </x:row>
    <x:row r="11" ht="27" customHeight="1">
      <x:c r="A11" s="8" t="str">
        <x:v>2026-08</x:v>
      </x:c>
      <x:c r="B11" s="8" t="str">
        <x:v>N005</x:v>
      </x:c>
      <x:c r="C11" s="8" t="str">
        <x:v>Maska regenerująca</x:v>
      </x:c>
      <x:c r="D11" s="8" t="n">
        <x:v>131</x:v>
      </x:c>
      <x:c r="E11" s="8" t="n">
        <x:v>3</x:v>
      </x:c>
      <x:c r="F11" s="28" t="n">
        <x:v>49</x:v>
      </x:c>
      <x:c r="G11" s="28" t="n">
        <x:v>14</x:v>
      </x:c>
      <x:c r="H11" s="8" t="n">
        <x:v>116</x:v>
      </x:c>
      <x:c r="I11" s="2" t="str">
        <x:f>IF(AND(ISNUMBER(D11),ISNUMBER(E11),ISNUMBER(F11),ISNUMBER(G11),ISNUMBER(H11),D11&gt;=E11,E11&gt;=0,D11&gt;=0,F11&gt;=0,G11&gt;=0,H11&gt;=0),"OK","Brak / błąd danych")</x:f>
        <x:v>OK</x:v>
      </x:c>
      <x:c r="J11" s="2" t="str">
        <x:f>A11&amp;"|"&amp;B11</x:f>
        <x:v>2026-08|N005</x:v>
      </x:c>
      <x:c r="K11" s="2" t="n">
        <x:f>COUNTIFS($J$7:$J$30,J11)</x:f>
        <x:v>1</x:v>
      </x:c>
      <x:c r="L11" s="2" t="n">
        <x:f>ROW()-6</x:f>
        <x:v>5</x:v>
      </x:c>
    </x:row>
    <x:row r="12" ht="27" customHeight="1">
      <x:c r="A12" s="8" t="str">
        <x:v>2026-08</x:v>
      </x:c>
      <x:c r="B12" s="8" t="str">
        <x:v>N006</x:v>
      </x:c>
      <x:c r="C12" s="8" t="str">
        <x:v>Szampon delikatny</x:v>
      </x:c>
      <x:c r="D12" s="8" t="n">
        <x:v>119</x:v>
      </x:c>
      <x:c r="E12" s="8" t="n">
        <x:v>4</x:v>
      </x:c>
      <x:c r="F12" s="28" t="n">
        <x:v>42</x:v>
      </x:c>
      <x:c r="G12" s="28" t="n">
        <x:v>13</x:v>
      </x:c>
      <x:c r="H12" s="8" t="n">
        <x:v>135</x:v>
      </x:c>
      <x:c r="I12" s="2" t="str">
        <x:f>IF(AND(ISNUMBER(D12),ISNUMBER(E12),ISNUMBER(F12),ISNUMBER(G12),ISNUMBER(H12),D12&gt;=E12,E12&gt;=0,D12&gt;=0,F12&gt;=0,G12&gt;=0,H12&gt;=0),"OK","Brak / błąd danych")</x:f>
        <x:v>OK</x:v>
      </x:c>
      <x:c r="J12" s="2" t="str">
        <x:f>A12&amp;"|"&amp;B12</x:f>
        <x:v>2026-08|N006</x:v>
      </x:c>
      <x:c r="K12" s="2" t="n">
        <x:f>COUNTIFS($J$7:$J$30,J12)</x:f>
        <x:v>1</x:v>
      </x:c>
      <x:c r="L12" s="2" t="n">
        <x:f>ROW()-6</x:f>
        <x:v>6</x:v>
      </x:c>
    </x:row>
    <x:row r="13" ht="27" customHeight="1">
      <x:c r="A13" s="8" t="str">
        <x:v>2026-08</x:v>
      </x:c>
      <x:c r="B13" s="8" t="str">
        <x:v>N007</x:v>
      </x:c>
      <x:c r="C13" s="8" t="str">
        <x:v>Odżywka do włosów</x:v>
      </x:c>
      <x:c r="D13" s="8" t="n">
        <x:v>107</x:v>
      </x:c>
      <x:c r="E13" s="8" t="n">
        <x:v>5</x:v>
      </x:c>
      <x:c r="F13" s="28" t="n">
        <x:v>46</x:v>
      </x:c>
      <x:c r="G13" s="28" t="n">
        <x:v>16</x:v>
      </x:c>
      <x:c r="H13" s="8" t="n">
        <x:v>154</x:v>
      </x:c>
      <x:c r="I13" s="2" t="str">
        <x:f>IF(AND(ISNUMBER(D13),ISNUMBER(E13),ISNUMBER(F13),ISNUMBER(G13),ISNUMBER(H13),D13&gt;=E13,E13&gt;=0,D13&gt;=0,F13&gt;=0,G13&gt;=0,H13&gt;=0),"OK","Brak / błąd danych")</x:f>
        <x:v>OK</x:v>
      </x:c>
      <x:c r="J13" s="2" t="str">
        <x:f>A13&amp;"|"&amp;B13</x:f>
        <x:v>2026-08|N007</x:v>
      </x:c>
      <x:c r="K13" s="2" t="n">
        <x:f>COUNTIFS($J$7:$J$30,J13)</x:f>
        <x:v>1</x:v>
      </x:c>
      <x:c r="L13" s="2" t="n">
        <x:f>ROW()-6</x:f>
        <x:v>7</x:v>
      </x:c>
    </x:row>
    <x:row r="14" ht="27" customHeight="1">
      <x:c r="A14" s="8" t="str">
        <x:v>2026-08</x:v>
      </x:c>
      <x:c r="B14" s="8" t="str">
        <x:v>N008</x:v>
      </x:c>
      <x:c r="C14" s="8" t="str">
        <x:v>Krem do rąk</x:v>
      </x:c>
      <x:c r="D14" s="8" t="n">
        <x:v>95</x:v>
      </x:c>
      <x:c r="E14" s="8" t="n">
        <x:v>6</x:v>
      </x:c>
      <x:c r="F14" s="28" t="n">
        <x:v>24</x:v>
      </x:c>
      <x:c r="G14" s="28" t="n">
        <x:v>7</x:v>
      </x:c>
      <x:c r="H14" s="8" t="n">
        <x:v>173</x:v>
      </x:c>
      <x:c r="I14" s="2" t="str">
        <x:f>IF(AND(ISNUMBER(D14),ISNUMBER(E14),ISNUMBER(F14),ISNUMBER(G14),ISNUMBER(H14),D14&gt;=E14,E14&gt;=0,D14&gt;=0,F14&gt;=0,G14&gt;=0,H14&gt;=0),"OK","Brak / błąd danych")</x:f>
        <x:v>OK</x:v>
      </x:c>
      <x:c r="J14" s="2" t="str">
        <x:f>A14&amp;"|"&amp;B14</x:f>
        <x:v>2026-08|N008</x:v>
      </x:c>
      <x:c r="K14" s="2" t="n">
        <x:f>COUNTIFS($J$7:$J$30,J14)</x:f>
        <x:v>1</x:v>
      </x:c>
      <x:c r="L14" s="2" t="n">
        <x:f>ROW()-6</x:f>
        <x:v>8</x:v>
      </x:c>
    </x:row>
    <x:row r="15" ht="27" customHeight="1">
      <x:c r="A15" s="8" t="str">
        <x:v>2026-08</x:v>
      </x:c>
      <x:c r="B15" s="8" t="str">
        <x:v>N009</x:v>
      </x:c>
      <x:c r="C15" s="8" t="str">
        <x:v>Balsam do ciała</x:v>
      </x:c>
      <x:c r="D15" s="8" t="n">
        <x:v>83</x:v>
      </x:c>
      <x:c r="E15" s="8" t="n">
        <x:v>3</x:v>
      </x:c>
      <x:c r="F15" s="28" t="n">
        <x:v>55</x:v>
      </x:c>
      <x:c r="G15" s="28" t="n">
        <x:v>18</x:v>
      </x:c>
      <x:c r="H15" s="8" t="n">
        <x:v>192</x:v>
      </x:c>
      <x:c r="I15" s="2" t="str">
        <x:f>IF(AND(ISNUMBER(D15),ISNUMBER(E15),ISNUMBER(F15),ISNUMBER(G15),ISNUMBER(H15),D15&gt;=E15,E15&gt;=0,D15&gt;=0,F15&gt;=0,G15&gt;=0,H15&gt;=0),"OK","Brak / błąd danych")</x:f>
        <x:v>OK</x:v>
      </x:c>
      <x:c r="J15" s="2" t="str">
        <x:f>A15&amp;"|"&amp;B15</x:f>
        <x:v>2026-08|N009</x:v>
      </x:c>
      <x:c r="K15" s="2" t="n">
        <x:f>COUNTIFS($J$7:$J$30,J15)</x:f>
        <x:v>1</x:v>
      </x:c>
      <x:c r="L15" s="2" t="n">
        <x:f>ROW()-6</x:f>
        <x:v>9</x:v>
      </x:c>
    </x:row>
    <x:row r="16" ht="27" customHeight="1">
      <x:c r="A16" s="8" t="str">
        <x:v>2026-08</x:v>
      </x:c>
      <x:c r="B16" s="8" t="str">
        <x:v>N010</x:v>
      </x:c>
      <x:c r="C16" s="8" t="str">
        <x:v>Tonik łagodzący</x:v>
      </x:c>
      <x:c r="D16" s="8" t="n">
        <x:v>71</x:v>
      </x:c>
      <x:c r="E16" s="8" t="n">
        <x:v>4</x:v>
      </x:c>
      <x:c r="F16" s="28" t="n">
        <x:v>36</x:v>
      </x:c>
      <x:c r="G16" s="28" t="n">
        <x:v>10</x:v>
      </x:c>
      <x:c r="H16" s="8" t="n">
        <x:v>211</x:v>
      </x:c>
      <x:c r="I16" s="2" t="str">
        <x:f>IF(AND(ISNUMBER(D16),ISNUMBER(E16),ISNUMBER(F16),ISNUMBER(G16),ISNUMBER(H16),D16&gt;=E16,E16&gt;=0,D16&gt;=0,F16&gt;=0,G16&gt;=0,H16&gt;=0),"OK","Brak / błąd danych")</x:f>
        <x:v>OK</x:v>
      </x:c>
      <x:c r="J16" s="2" t="str">
        <x:f>A16&amp;"|"&amp;B16</x:f>
        <x:v>2026-08|N010</x:v>
      </x:c>
      <x:c r="K16" s="2" t="n">
        <x:f>COUNTIFS($J$7:$J$30,J16)</x:f>
        <x:v>1</x:v>
      </x:c>
      <x:c r="L16" s="2" t="n">
        <x:f>ROW()-6</x:f>
        <x:v>10</x:v>
      </x:c>
    </x:row>
    <x:row r="17" ht="27" customHeight="1">
      <x:c r="A17" s="8" t="str">
        <x:v>2026-08</x:v>
      </x:c>
      <x:c r="B17" s="8" t="str">
        <x:v>N011</x:v>
      </x:c>
      <x:c r="C17" s="8" t="str">
        <x:v>Peeling enzymatyczny</x:v>
      </x:c>
      <x:c r="D17" s="8" t="n">
        <x:v>60</x:v>
      </x:c>
      <x:c r="E17" s="8" t="n">
        <x:v>5</x:v>
      </x:c>
      <x:c r="F17" s="28" t="n">
        <x:v>62</x:v>
      </x:c>
      <x:c r="G17" s="28" t="n">
        <x:v>20</x:v>
      </x:c>
      <x:c r="H17" s="8" t="n">
        <x:v>230</x:v>
      </x:c>
      <x:c r="I17" s="2" t="str">
        <x:f>IF(AND(ISNUMBER(D17),ISNUMBER(E17),ISNUMBER(F17),ISNUMBER(G17),ISNUMBER(H17),D17&gt;=E17,E17&gt;=0,D17&gt;=0,F17&gt;=0,G17&gt;=0,H17&gt;=0),"OK","Brak / błąd danych")</x:f>
        <x:v>OK</x:v>
      </x:c>
      <x:c r="J17" s="2" t="str">
        <x:f>A17&amp;"|"&amp;B17</x:f>
        <x:v>2026-08|N011</x:v>
      </x:c>
      <x:c r="K17" s="2" t="n">
        <x:f>COUNTIFS($J$7:$J$30,J17)</x:f>
        <x:v>1</x:v>
      </x:c>
      <x:c r="L17" s="2" t="n">
        <x:f>ROW()-6</x:f>
        <x:v>11</x:v>
      </x:c>
    </x:row>
    <x:row r="18" ht="27" customHeight="1">
      <x:c r="A18" s="8" t="str">
        <x:v>2026-08</x:v>
      </x:c>
      <x:c r="B18" s="8" t="str">
        <x:v>N012</x:v>
      </x:c>
      <x:c r="C18" s="8" t="str">
        <x:v>Zestaw podróżny</x:v>
      </x:c>
      <x:c r="D18" s="8" t="n">
        <x:v>0</x:v>
      </x:c>
      <x:c r="E18" s="8" t="n">
        <x:v>0</x:v>
      </x:c>
      <x:c r="F18" s="28" t="n">
        <x:v>99</x:v>
      </x:c>
      <x:c r="G18" s="28" t="n">
        <x:v>38</x:v>
      </x:c>
      <x:c r="H18" s="8" t="n">
        <x:v>249</x:v>
      </x:c>
      <x:c r="I18" s="2" t="str">
        <x:f>IF(AND(ISNUMBER(D18),ISNUMBER(E18),ISNUMBER(F18),ISNUMBER(G18),ISNUMBER(H18),D18&gt;=E18,E18&gt;=0,D18&gt;=0,F18&gt;=0,G18&gt;=0,H18&gt;=0),"OK","Brak / błąd danych")</x:f>
        <x:v>OK</x:v>
      </x:c>
      <x:c r="J18" s="2" t="str">
        <x:f>A18&amp;"|"&amp;B18</x:f>
        <x:v>2026-08|N012</x:v>
      </x:c>
      <x:c r="K18" s="2" t="n">
        <x:f>COUNTIFS($J$7:$J$30,J18)</x:f>
        <x:v>1</x:v>
      </x:c>
      <x:c r="L18" s="2" t="n">
        <x:f>ROW()-6</x:f>
        <x:v>12</x:v>
      </x:c>
    </x:row>
    <x:row r="19" ht="27" customHeight="1">
      <x:c r="A19" s="8" t="str">
        <x:v>2026-09</x:v>
      </x:c>
      <x:c r="B19" s="8" t="str">
        <x:v>N001</x:v>
      </x:c>
      <x:c r="C19" s="8" t="str">
        <x:v>Serum nawilżające</x:v>
      </x:c>
      <x:c r="D19" s="8" t="n">
        <x:v>210</x:v>
      </x:c>
      <x:c r="E19" s="8" t="n">
        <x:v>3</x:v>
      </x:c>
      <x:c r="F19" s="28" t="n">
        <x:v>79</x:v>
      </x:c>
      <x:c r="G19" s="28" t="n">
        <x:v>24</x:v>
      </x:c>
      <x:c r="H19" s="8" t="n">
        <x:v>40</x:v>
      </x:c>
      <x:c r="I19" s="2" t="str">
        <x:f>IF(AND(ISNUMBER(D19),ISNUMBER(E19),ISNUMBER(F19),ISNUMBER(G19),ISNUMBER(H19),D19&gt;=E19,E19&gt;=0,D19&gt;=0,F19&gt;=0,G19&gt;=0,H19&gt;=0),"OK","Brak / błąd danych")</x:f>
        <x:v>OK</x:v>
      </x:c>
      <x:c r="J19" s="2" t="str">
        <x:f>A19&amp;"|"&amp;B19</x:f>
        <x:v>2026-09|N001</x:v>
      </x:c>
      <x:c r="K19" s="2" t="n">
        <x:f>COUNTIFS($J$7:$J$30,J19)</x:f>
        <x:v>1</x:v>
      </x:c>
      <x:c r="L19" s="2" t="n">
        <x:f>ROW()-6</x:f>
        <x:v>13</x:v>
      </x:c>
    </x:row>
    <x:row r="20" ht="27" customHeight="1">
      <x:c r="A20" s="8" t="str">
        <x:v>2026-09</x:v>
      </x:c>
      <x:c r="B20" s="8" t="str">
        <x:v>N002</x:v>
      </x:c>
      <x:c r="C20" s="8" t="str">
        <x:v>Żel oczyszczający</x:v>
      </x:c>
      <x:c r="D20" s="8" t="n">
        <x:v>196</x:v>
      </x:c>
      <x:c r="E20" s="8" t="n">
        <x:v>4</x:v>
      </x:c>
      <x:c r="F20" s="28" t="n">
        <x:v>39</x:v>
      </x:c>
      <x:c r="G20" s="28" t="n">
        <x:v>11</x:v>
      </x:c>
      <x:c r="H20" s="8" t="n">
        <x:v>59</x:v>
      </x:c>
      <x:c r="I20" s="2" t="str">
        <x:f>IF(AND(ISNUMBER(D20),ISNUMBER(E20),ISNUMBER(F20),ISNUMBER(G20),ISNUMBER(H20),D20&gt;=E20,E20&gt;=0,D20&gt;=0,F20&gt;=0,G20&gt;=0,H20&gt;=0),"OK","Brak / błąd danych")</x:f>
        <x:v>OK</x:v>
      </x:c>
      <x:c r="J20" s="2" t="str">
        <x:f>A20&amp;"|"&amp;B20</x:f>
        <x:v>2026-09|N002</x:v>
      </x:c>
      <x:c r="K20" s="2" t="n">
        <x:f>COUNTIFS($J$7:$J$30,J20)</x:f>
        <x:v>1</x:v>
      </x:c>
      <x:c r="L20" s="2" t="n">
        <x:f>ROW()-6</x:f>
        <x:v>14</x:v>
      </x:c>
    </x:row>
    <x:row r="21" ht="27" customHeight="1">
      <x:c r="A21" s="8" t="str">
        <x:v>2026-09</x:v>
      </x:c>
      <x:c r="B21" s="8" t="str">
        <x:v>N003</x:v>
      </x:c>
      <x:c r="C21" s="8" t="str">
        <x:v>Krem dzienny</x:v>
      </x:c>
      <x:c r="D21" s="8" t="n">
        <x:v>182</x:v>
      </x:c>
      <x:c r="E21" s="8" t="n">
        <x:v>5</x:v>
      </x:c>
      <x:c r="F21" s="28" t="n">
        <x:v>89</x:v>
      </x:c>
      <x:c r="G21" s="28" t="n">
        <x:v>29</x:v>
      </x:c>
      <x:c r="H21" s="8" t="n">
        <x:v>78</x:v>
      </x:c>
      <x:c r="I21" s="2" t="str">
        <x:f>IF(AND(ISNUMBER(D21),ISNUMBER(E21),ISNUMBER(F21),ISNUMBER(G21),ISNUMBER(H21),D21&gt;=E21,E21&gt;=0,D21&gt;=0,F21&gt;=0,G21&gt;=0,H21&gt;=0),"OK","Brak / błąd danych")</x:f>
        <x:v>OK</x:v>
      </x:c>
      <x:c r="J21" s="2" t="str">
        <x:f>A21&amp;"|"&amp;B21</x:f>
        <x:v>2026-09|N003</x:v>
      </x:c>
      <x:c r="K21" s="2" t="n">
        <x:f>COUNTIFS($J$7:$J$30,J21)</x:f>
        <x:v>1</x:v>
      </x:c>
      <x:c r="L21" s="2" t="n">
        <x:f>ROW()-6</x:f>
        <x:v>15</x:v>
      </x:c>
    </x:row>
    <x:row r="22" ht="27" customHeight="1">
      <x:c r="A22" s="8" t="str">
        <x:v>2026-09</x:v>
      </x:c>
      <x:c r="B22" s="8" t="str">
        <x:v>N004</x:v>
      </x:c>
      <x:c r="C22" s="8" t="str">
        <x:v>Olejek do twarzy</x:v>
      </x:c>
      <x:c r="D22" s="8" t="n">
        <x:v>168</x:v>
      </x:c>
      <x:c r="E22" s="8" t="n">
        <x:v>6</x:v>
      </x:c>
      <x:c r="F22" s="28" t="n">
        <x:v>69</x:v>
      </x:c>
      <x:c r="G22" s="28" t="n">
        <x:v>23</x:v>
      </x:c>
      <x:c r="H22" s="8" t="n">
        <x:v>97</x:v>
      </x:c>
      <x:c r="I22" s="2" t="str">
        <x:f>IF(AND(ISNUMBER(D22),ISNUMBER(E22),ISNUMBER(F22),ISNUMBER(G22),ISNUMBER(H22),D22&gt;=E22,E22&gt;=0,D22&gt;=0,F22&gt;=0,G22&gt;=0,H22&gt;=0),"OK","Brak / błąd danych")</x:f>
        <x:v>OK</x:v>
      </x:c>
      <x:c r="J22" s="2" t="str">
        <x:f>A22&amp;"|"&amp;B22</x:f>
        <x:v>2026-09|N004</x:v>
      </x:c>
      <x:c r="K22" s="2" t="n">
        <x:f>COUNTIFS($J$7:$J$30,J22)</x:f>
        <x:v>1</x:v>
      </x:c>
      <x:c r="L22" s="2" t="n">
        <x:f>ROW()-6</x:f>
        <x:v>16</x:v>
      </x:c>
    </x:row>
    <x:row r="23" ht="27" customHeight="1">
      <x:c r="A23" s="8" t="str">
        <x:v>2026-09</x:v>
      </x:c>
      <x:c r="B23" s="8" t="str">
        <x:v>N005</x:v>
      </x:c>
      <x:c r="C23" s="8" t="str">
        <x:v>Maska regenerująca</x:v>
      </x:c>
      <x:c r="D23" s="8" t="n">
        <x:v>154</x:v>
      </x:c>
      <x:c r="E23" s="8" t="n">
        <x:v>3</x:v>
      </x:c>
      <x:c r="F23" s="28" t="n">
        <x:v>49</x:v>
      </x:c>
      <x:c r="G23" s="28" t="n">
        <x:v>14</x:v>
      </x:c>
      <x:c r="H23" s="8" t="n">
        <x:v>116</x:v>
      </x:c>
      <x:c r="I23" s="2" t="str">
        <x:f>IF(AND(ISNUMBER(D23),ISNUMBER(E23),ISNUMBER(F23),ISNUMBER(G23),ISNUMBER(H23),D23&gt;=E23,E23&gt;=0,D23&gt;=0,F23&gt;=0,G23&gt;=0,H23&gt;=0),"OK","Brak / błąd danych")</x:f>
        <x:v>OK</x:v>
      </x:c>
      <x:c r="J23" s="2" t="str">
        <x:f>A23&amp;"|"&amp;B23</x:f>
        <x:v>2026-09|N005</x:v>
      </x:c>
      <x:c r="K23" s="2" t="n">
        <x:f>COUNTIFS($J$7:$J$30,J23)</x:f>
        <x:v>1</x:v>
      </x:c>
      <x:c r="L23" s="2" t="n">
        <x:f>ROW()-6</x:f>
        <x:v>17</x:v>
      </x:c>
    </x:row>
    <x:row r="24" ht="27" customHeight="1">
      <x:c r="A24" s="8" t="str">
        <x:v>2026-09</x:v>
      </x:c>
      <x:c r="B24" s="8" t="str">
        <x:v>N006</x:v>
      </x:c>
      <x:c r="C24" s="8" t="str">
        <x:v>Szampon delikatny</x:v>
      </x:c>
      <x:c r="D24" s="8" t="n">
        <x:v>140</x:v>
      </x:c>
      <x:c r="E24" s="8" t="n">
        <x:v>4</x:v>
      </x:c>
      <x:c r="F24" s="28" t="n">
        <x:v>42</x:v>
      </x:c>
      <x:c r="G24" s="28" t="n">
        <x:v>13</x:v>
      </x:c>
      <x:c r="H24" s="8" t="n">
        <x:v>135</x:v>
      </x:c>
      <x:c r="I24" s="2" t="str">
        <x:f>IF(AND(ISNUMBER(D24),ISNUMBER(E24),ISNUMBER(F24),ISNUMBER(G24),ISNUMBER(H24),D24&gt;=E24,E24&gt;=0,D24&gt;=0,F24&gt;=0,G24&gt;=0,H24&gt;=0),"OK","Brak / błąd danych")</x:f>
        <x:v>OK</x:v>
      </x:c>
      <x:c r="J24" s="2" t="str">
        <x:f>A24&amp;"|"&amp;B24</x:f>
        <x:v>2026-09|N006</x:v>
      </x:c>
      <x:c r="K24" s="2" t="n">
        <x:f>COUNTIFS($J$7:$J$30,J24)</x:f>
        <x:v>1</x:v>
      </x:c>
      <x:c r="L24" s="2" t="n">
        <x:f>ROW()-6</x:f>
        <x:v>18</x:v>
      </x:c>
    </x:row>
    <x:row r="25" ht="27" customHeight="1">
      <x:c r="A25" s="8" t="str">
        <x:v>2026-09</x:v>
      </x:c>
      <x:c r="B25" s="8" t="str">
        <x:v>N007</x:v>
      </x:c>
      <x:c r="C25" s="8" t="str">
        <x:v>Odżywka do włosów</x:v>
      </x:c>
      <x:c r="D25" s="8" t="n">
        <x:v>126</x:v>
      </x:c>
      <x:c r="E25" s="8" t="n">
        <x:v>5</x:v>
      </x:c>
      <x:c r="F25" s="28" t="n">
        <x:v>46</x:v>
      </x:c>
      <x:c r="G25" s="28" t="n">
        <x:v>16</x:v>
      </x:c>
      <x:c r="H25" s="8" t="n">
        <x:v>154</x:v>
      </x:c>
      <x:c r="I25" s="2" t="str">
        <x:f>IF(AND(ISNUMBER(D25),ISNUMBER(E25),ISNUMBER(F25),ISNUMBER(G25),ISNUMBER(H25),D25&gt;=E25,E25&gt;=0,D25&gt;=0,F25&gt;=0,G25&gt;=0,H25&gt;=0),"OK","Brak / błąd danych")</x:f>
        <x:v>OK</x:v>
      </x:c>
      <x:c r="J25" s="2" t="str">
        <x:f>A25&amp;"|"&amp;B25</x:f>
        <x:v>2026-09|N007</x:v>
      </x:c>
      <x:c r="K25" s="2" t="n">
        <x:f>COUNTIFS($J$7:$J$30,J25)</x:f>
        <x:v>1</x:v>
      </x:c>
      <x:c r="L25" s="2" t="n">
        <x:f>ROW()-6</x:f>
        <x:v>19</x:v>
      </x:c>
    </x:row>
    <x:row r="26" ht="27" customHeight="1">
      <x:c r="A26" s="8" t="str">
        <x:v>2026-09</x:v>
      </x:c>
      <x:c r="B26" s="8" t="str">
        <x:v>N008</x:v>
      </x:c>
      <x:c r="C26" s="8" t="str">
        <x:v>Krem do rąk</x:v>
      </x:c>
      <x:c r="D26" s="8" t="n">
        <x:v>112</x:v>
      </x:c>
      <x:c r="E26" s="8" t="n">
        <x:v>6</x:v>
      </x:c>
      <x:c r="F26" s="28" t="n">
        <x:v>24</x:v>
      </x:c>
      <x:c r="G26" s="28" t="n">
        <x:v>7</x:v>
      </x:c>
      <x:c r="H26" s="8" t="n">
        <x:v>173</x:v>
      </x:c>
      <x:c r="I26" s="2" t="str">
        <x:f>IF(AND(ISNUMBER(D26),ISNUMBER(E26),ISNUMBER(F26),ISNUMBER(G26),ISNUMBER(H26),D26&gt;=E26,E26&gt;=0,D26&gt;=0,F26&gt;=0,G26&gt;=0,H26&gt;=0),"OK","Brak / błąd danych")</x:f>
        <x:v>OK</x:v>
      </x:c>
      <x:c r="J26" s="2" t="str">
        <x:f>A26&amp;"|"&amp;B26</x:f>
        <x:v>2026-09|N008</x:v>
      </x:c>
      <x:c r="K26" s="2" t="n">
        <x:f>COUNTIFS($J$7:$J$30,J26)</x:f>
        <x:v>1</x:v>
      </x:c>
      <x:c r="L26" s="2" t="n">
        <x:f>ROW()-6</x:f>
        <x:v>20</x:v>
      </x:c>
    </x:row>
    <x:row r="27" ht="27" customHeight="1">
      <x:c r="A27" s="8" t="str">
        <x:v>2026-09</x:v>
      </x:c>
      <x:c r="B27" s="8" t="str">
        <x:v>N009</x:v>
      </x:c>
      <x:c r="C27" s="8" t="str">
        <x:v>Balsam do ciała</x:v>
      </x:c>
      <x:c r="D27" s="8" t="n">
        <x:v>98</x:v>
      </x:c>
      <x:c r="E27" s="8" t="n">
        <x:v>3</x:v>
      </x:c>
      <x:c r="F27" s="28" t="n">
        <x:v>55</x:v>
      </x:c>
      <x:c r="G27" s="28" t="n">
        <x:v>18</x:v>
      </x:c>
      <x:c r="H27" s="8" t="n">
        <x:v>192</x:v>
      </x:c>
      <x:c r="I27" s="2" t="str">
        <x:f>IF(AND(ISNUMBER(D27),ISNUMBER(E27),ISNUMBER(F27),ISNUMBER(G27),ISNUMBER(H27),D27&gt;=E27,E27&gt;=0,D27&gt;=0,F27&gt;=0,G27&gt;=0,H27&gt;=0),"OK","Brak / błąd danych")</x:f>
        <x:v>OK</x:v>
      </x:c>
      <x:c r="J27" s="2" t="str">
        <x:f>A27&amp;"|"&amp;B27</x:f>
        <x:v>2026-09|N009</x:v>
      </x:c>
      <x:c r="K27" s="2" t="n">
        <x:f>COUNTIFS($J$7:$J$30,J27)</x:f>
        <x:v>1</x:v>
      </x:c>
      <x:c r="L27" s="2" t="n">
        <x:f>ROW()-6</x:f>
        <x:v>21</x:v>
      </x:c>
    </x:row>
    <x:row r="28" ht="27" customHeight="1">
      <x:c r="A28" s="8" t="str">
        <x:v>2026-09</x:v>
      </x:c>
      <x:c r="B28" s="8" t="str">
        <x:v>N010</x:v>
      </x:c>
      <x:c r="C28" s="8" t="str">
        <x:v>Tonik łagodzący</x:v>
      </x:c>
      <x:c r="D28" s="8" t="n">
        <x:v>84</x:v>
      </x:c>
      <x:c r="E28" s="8" t="n">
        <x:v>4</x:v>
      </x:c>
      <x:c r="F28" s="28" t="n">
        <x:v>36</x:v>
      </x:c>
      <x:c r="G28" s="28" t="n">
        <x:v>10</x:v>
      </x:c>
      <x:c r="H28" s="8" t="n">
        <x:v>211</x:v>
      </x:c>
      <x:c r="I28" s="2" t="str">
        <x:f>IF(AND(ISNUMBER(D28),ISNUMBER(E28),ISNUMBER(F28),ISNUMBER(G28),ISNUMBER(H28),D28&gt;=E28,E28&gt;=0,D28&gt;=0,F28&gt;=0,G28&gt;=0,H28&gt;=0),"OK","Brak / błąd danych")</x:f>
        <x:v>OK</x:v>
      </x:c>
      <x:c r="J28" s="2" t="str">
        <x:f>A28&amp;"|"&amp;B28</x:f>
        <x:v>2026-09|N010</x:v>
      </x:c>
      <x:c r="K28" s="2" t="n">
        <x:f>COUNTIFS($J$7:$J$30,J28)</x:f>
        <x:v>1</x:v>
      </x:c>
      <x:c r="L28" s="2" t="n">
        <x:f>ROW()-6</x:f>
        <x:v>22</x:v>
      </x:c>
    </x:row>
    <x:row r="29" ht="27" customHeight="1">
      <x:c r="A29" s="8" t="str">
        <x:v>2026-09</x:v>
      </x:c>
      <x:c r="B29" s="8" t="str">
        <x:v>N011</x:v>
      </x:c>
      <x:c r="C29" s="8" t="str">
        <x:v>Peeling enzymatyczny</x:v>
      </x:c>
      <x:c r="D29" s="8" t="n">
        <x:v>70</x:v>
      </x:c>
      <x:c r="E29" s="8" t="n">
        <x:v>5</x:v>
      </x:c>
      <x:c r="F29" s="28" t="n">
        <x:v>62</x:v>
      </x:c>
      <x:c r="G29" s="28" t="n">
        <x:v>20</x:v>
      </x:c>
      <x:c r="H29" s="8" t="n">
        <x:v>230</x:v>
      </x:c>
      <x:c r="I29" s="2" t="str">
        <x:f>IF(AND(ISNUMBER(D29),ISNUMBER(E29),ISNUMBER(F29),ISNUMBER(G29),ISNUMBER(H29),D29&gt;=E29,E29&gt;=0,D29&gt;=0,F29&gt;=0,G29&gt;=0,H29&gt;=0),"OK","Brak / błąd danych")</x:f>
        <x:v>OK</x:v>
      </x:c>
      <x:c r="J29" s="2" t="str">
        <x:f>A29&amp;"|"&amp;B29</x:f>
        <x:v>2026-09|N011</x:v>
      </x:c>
      <x:c r="K29" s="2" t="n">
        <x:f>COUNTIFS($J$7:$J$30,J29)</x:f>
        <x:v>1</x:v>
      </x:c>
      <x:c r="L29" s="2" t="n">
        <x:f>ROW()-6</x:f>
        <x:v>23</x:v>
      </x:c>
    </x:row>
    <x:row r="30" ht="27" customHeight="1">
      <x:c r="A30" s="8" t="str">
        <x:v>2026-09</x:v>
      </x:c>
      <x:c r="B30" s="8" t="str">
        <x:v>N012</x:v>
      </x:c>
      <x:c r="C30" s="8" t="str">
        <x:v>Zestaw podróżny</x:v>
      </x:c>
      <x:c r="D30" s="8" t="n">
        <x:v>0</x:v>
      </x:c>
      <x:c r="E30" s="8" t="n">
        <x:v>0</x:v>
      </x:c>
      <x:c r="F30" s="28" t="n">
        <x:v>99</x:v>
      </x:c>
      <x:c r="G30" s="28" t="n">
        <x:v>38</x:v>
      </x:c>
      <x:c r="H30" s="8" t="n">
        <x:v>249</x:v>
      </x:c>
      <x:c r="I30" s="2" t="str">
        <x:f>IF(AND(ISNUMBER(D30),ISNUMBER(E30),ISNUMBER(F30),ISNUMBER(G30),ISNUMBER(H30),D30&gt;=E30,E30&gt;=0,D30&gt;=0,F30&gt;=0,G30&gt;=0,H30&gt;=0),"OK","Brak / błąd danych")</x:f>
        <x:v>OK</x:v>
      </x:c>
      <x:c r="J30" s="2" t="str">
        <x:f>A30&amp;"|"&amp;B30</x:f>
        <x:v>2026-09|N012</x:v>
      </x:c>
      <x:c r="K30" s="2" t="n">
        <x:f>COUNTIFS($J$7:$J$30,J30)</x:f>
        <x:v>1</x:v>
      </x:c>
      <x:c r="L30" s="2" t="n">
        <x:f>ROW()-6</x:f>
        <x:v>24</x:v>
      </x:c>
    </x:row>
    <x:row r="31" ht="27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9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9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9"/>
    </x:row>
    <x:row r="34" ht="27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9"/>
    </x:row>
    <x:row r="35" ht="27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9"/>
    </x:row>
    <x:row r="36" ht="27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9"/>
    </x:row>
  </x:sheetData>
  <x:conditionalFormatting sqref="I7:I30">
    <x:cfRule type="containsText" dxfId="0" priority="1" operator="containsText" text="Brak"/>
  </x:conditionalFormatting>
  <x:conditionalFormatting sqref="K7:K30">
    <x:cfRule type="cellIs" dxfId="1" priority="2" operator="notEqual">
      <x:formula>1</x:formula>
    </x:cfRule>
  </x:conditionalFormatting>
  <x:pageMargins left="0.7" right="0.7" top="0.75" bottom="0.75" header="0.3" footer="0.3"/>
</x:worksheet>
</file>